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<sst xmlns="http://schemas.openxmlformats.org/spreadsheetml/2006/main" count="99" uniqueCount="90">
  <si>
    <t>№</t>
  </si>
  <si>
    <t>п/п</t>
  </si>
  <si>
    <t>Наименование статей</t>
  </si>
  <si>
    <t>Выполнение за отчетный  год</t>
  </si>
  <si>
    <t>руб.</t>
  </si>
  <si>
    <t>%</t>
  </si>
  <si>
    <t>Остаток средств на 01 января</t>
  </si>
  <si>
    <t>ДОХОДЫ</t>
  </si>
  <si>
    <t>Членские профсоюзные взносы(100%)</t>
  </si>
  <si>
    <t>Дополнительные членские профсоюзные взносы</t>
  </si>
  <si>
    <t>Поступления от хозорганов</t>
  </si>
  <si>
    <t>Прочие</t>
  </si>
  <si>
    <t>ИТОГО ДОХОДОВ</t>
  </si>
  <si>
    <t>ВСЕГО</t>
  </si>
  <si>
    <t>РАСХОДЫ</t>
  </si>
  <si>
    <t>I</t>
  </si>
  <si>
    <t>Расходы на целев. меропр.</t>
  </si>
  <si>
    <t>1.</t>
  </si>
  <si>
    <t>Соц. и благотв. помощь</t>
  </si>
  <si>
    <t>1.1.</t>
  </si>
  <si>
    <t>Фонд Солидарность</t>
  </si>
  <si>
    <t>1.2.</t>
  </si>
  <si>
    <t>Фонд соц. помощи</t>
  </si>
  <si>
    <t>1.3.</t>
  </si>
  <si>
    <t>1.4.</t>
  </si>
  <si>
    <t>Дополнительные членские проф взносы от членов Кассы взаимопомощи</t>
  </si>
  <si>
    <t>1.5.</t>
  </si>
  <si>
    <t>Детские оздоровительные лагеря</t>
  </si>
  <si>
    <t>1.6.</t>
  </si>
  <si>
    <t>Материальная помощь членам профсоюза</t>
  </si>
  <si>
    <t>2.</t>
  </si>
  <si>
    <t>Проведение конференций совещаний, семинаров</t>
  </si>
  <si>
    <t>2.1.</t>
  </si>
  <si>
    <t>Подготовка  профактива и кадров</t>
  </si>
  <si>
    <t>2.2.</t>
  </si>
  <si>
    <t>Информационное обеспечение</t>
  </si>
  <si>
    <t>2.3.</t>
  </si>
  <si>
    <t>Пленумы, совещания, президиумы</t>
  </si>
  <si>
    <t>2.4.</t>
  </si>
  <si>
    <t>Конференция</t>
  </si>
  <si>
    <t>3.</t>
  </si>
  <si>
    <t>Иные мероприятия и расходы</t>
  </si>
  <si>
    <t>3.1.</t>
  </si>
  <si>
    <t>Премирование профактива</t>
  </si>
  <si>
    <t>3.2.</t>
  </si>
  <si>
    <t>Культмассовая, спортивная работа, професс-е праздники конкурсы</t>
  </si>
  <si>
    <t>3.3.</t>
  </si>
  <si>
    <t>Пикетирование, митинги</t>
  </si>
  <si>
    <t>II</t>
  </si>
  <si>
    <t>Расходы на содержание аппарата</t>
  </si>
  <si>
    <t>Расходы, связ. с опл. труда в т.ч.:</t>
  </si>
  <si>
    <t>ФОТ штат. сотр. с начисл.</t>
  </si>
  <si>
    <t>ФОТ привлеч. спец-тов с начисл.</t>
  </si>
  <si>
    <t>Расходы на командировки</t>
  </si>
  <si>
    <t xml:space="preserve">Содерж. помещения, здания  автотрансп. и иного имущества </t>
  </si>
  <si>
    <t>4.</t>
  </si>
  <si>
    <t>Прочие хозрасходы</t>
  </si>
  <si>
    <t>III</t>
  </si>
  <si>
    <t>Приобретение осн. ср-в, инвентаря и иного имущ.</t>
  </si>
  <si>
    <t>IV</t>
  </si>
  <si>
    <t>Отчисление в вышестоящие организации (Обком Профсоюза) 25%</t>
  </si>
  <si>
    <t>V</t>
  </si>
  <si>
    <t>Остаток средств на 1 января</t>
  </si>
  <si>
    <t>ИТОГО РАСХОДОВ профбюджета</t>
  </si>
  <si>
    <t>Таб.2</t>
  </si>
  <si>
    <t>Расчет плана поступлений членских профсоюзных взносов</t>
  </si>
  <si>
    <t>строк</t>
  </si>
  <si>
    <t>Число работающих</t>
  </si>
  <si>
    <t>Число членов профсоюза</t>
  </si>
  <si>
    <t>Процент к числу работающих</t>
  </si>
  <si>
    <t>Общий годовой фонд заработной платы</t>
  </si>
  <si>
    <t>Сумма поступлений членских профсоюзных взносов</t>
  </si>
  <si>
    <t>Сумма поступлений членских профсоюзных взносов к годовому фонду заработной платы (п5:п4) в процентах</t>
  </si>
  <si>
    <t>Отчет за 2012 г.</t>
  </si>
  <si>
    <t>Утверждено на 2013 г.</t>
  </si>
  <si>
    <t>Председатель</t>
  </si>
  <si>
    <t xml:space="preserve">В.В. Калинин </t>
  </si>
  <si>
    <t>Бухгалтер</t>
  </si>
  <si>
    <t>Е.В. Назарова</t>
  </si>
  <si>
    <t>СМЕТА</t>
  </si>
  <si>
    <t xml:space="preserve"> </t>
  </si>
  <si>
    <t>УТВЕРЖДЕНА</t>
  </si>
  <si>
    <t>ЦЗФ</t>
  </si>
  <si>
    <t>КСО</t>
  </si>
  <si>
    <t>1.7.</t>
  </si>
  <si>
    <t>План на 2013 г.</t>
  </si>
  <si>
    <t>Отчет за 2013 г.</t>
  </si>
  <si>
    <t>доходов и расходов на 2014 год Выксунской районной организации Нижегородской областной организации Профсоюза работников народного образования и науки РФ</t>
  </si>
  <si>
    <t>План на 2014 г.</t>
  </si>
  <si>
    <r>
      <t>Советом председателей Протокол №</t>
    </r>
    <r>
      <rPr>
        <u val="single"/>
        <sz val="10"/>
        <rFont val="Arial Cyr"/>
        <family val="0"/>
      </rPr>
      <t>__3</t>
    </r>
    <r>
      <rPr>
        <sz val="10"/>
        <rFont val="Arial Cyr"/>
        <family val="0"/>
      </rPr>
      <t>___ от __</t>
    </r>
    <r>
      <rPr>
        <u val="single"/>
        <sz val="10"/>
        <rFont val="Arial Cyr"/>
        <family val="0"/>
      </rPr>
      <t>24/12/2013</t>
    </r>
    <r>
      <rPr>
        <sz val="10"/>
        <rFont val="Arial Cyr"/>
        <family val="0"/>
      </rPr>
      <t>_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</si>
</sst>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0" fontId="2" fillId="0" borderId="3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16" fontId="2" fillId="0" borderId="2" xfId="0" applyNumberFormat="1" applyFont="1" applyBorder="1" applyAlignment="1">
      <alignment vertical="top" wrapText="1"/>
    </xf>
    <xf numFmtId="1" fontId="2" fillId="0" borderId="3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1" fontId="2" fillId="0" borderId="2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vertical="top" wrapText="1"/>
    </xf>
    <xf numFmtId="10" fontId="2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workbookViewId="0" topLeftCell="A4">
      <selection activeCell="E2" sqref="E2:F2"/>
    </sheetView>
  </sheetViews>
  <sheetFormatPr defaultColWidth="9.00390625" defaultRowHeight="12.75"/>
  <cols>
    <col min="1" max="1" width="7.375" style="0" customWidth="1"/>
    <col min="2" max="2" width="42.125" style="0" customWidth="1"/>
    <col min="3" max="3" width="12.125" style="0" customWidth="1"/>
    <col min="4" max="4" width="11.875" style="0" customWidth="1"/>
    <col min="5" max="5" width="13.00390625" style="0" customWidth="1"/>
    <col min="6" max="6" width="12.125" style="0" customWidth="1"/>
  </cols>
  <sheetData>
    <row r="1" ht="12.75">
      <c r="E1" t="s">
        <v>81</v>
      </c>
    </row>
    <row r="2" spans="1:6" ht="37.5" customHeight="1">
      <c r="A2" t="s">
        <v>80</v>
      </c>
      <c r="B2" t="s">
        <v>79</v>
      </c>
      <c r="E2" s="26" t="s">
        <v>89</v>
      </c>
      <c r="F2" s="26"/>
    </row>
    <row r="3" spans="1:6" ht="56.25" customHeight="1" thickBot="1">
      <c r="A3" s="13"/>
      <c r="B3" s="13" t="s">
        <v>87</v>
      </c>
      <c r="E3" s="25" t="s">
        <v>80</v>
      </c>
      <c r="F3" s="25"/>
    </row>
    <row r="4" spans="1:6" ht="31.5" customHeight="1" thickBot="1">
      <c r="A4" s="1" t="s">
        <v>0</v>
      </c>
      <c r="B4" s="18" t="s">
        <v>2</v>
      </c>
      <c r="C4" s="16" t="s">
        <v>3</v>
      </c>
      <c r="D4" s="27"/>
      <c r="E4" s="16" t="s">
        <v>88</v>
      </c>
      <c r="F4" s="17"/>
    </row>
    <row r="5" spans="1:6" ht="16.5" thickBot="1">
      <c r="A5" s="2" t="s">
        <v>1</v>
      </c>
      <c r="B5" s="20"/>
      <c r="C5" s="7" t="s">
        <v>4</v>
      </c>
      <c r="D5" s="8" t="s">
        <v>5</v>
      </c>
      <c r="E5" s="4" t="s">
        <v>4</v>
      </c>
      <c r="F5" s="4" t="s">
        <v>5</v>
      </c>
    </row>
    <row r="6" spans="1:6" ht="16.5" thickBot="1">
      <c r="A6" s="2"/>
      <c r="B6" s="4" t="s">
        <v>6</v>
      </c>
      <c r="C6" s="15">
        <v>93796.53</v>
      </c>
      <c r="D6" s="4"/>
      <c r="E6" s="15">
        <v>194420</v>
      </c>
      <c r="F6" s="4"/>
    </row>
    <row r="7" spans="1:6" ht="16.5" thickBot="1">
      <c r="A7" s="2"/>
      <c r="B7" s="4" t="s">
        <v>7</v>
      </c>
      <c r="C7" s="15"/>
      <c r="D7" s="4"/>
      <c r="E7" s="15"/>
      <c r="F7" s="4"/>
    </row>
    <row r="8" spans="1:6" ht="16.5" thickBot="1">
      <c r="A8" s="2"/>
      <c r="B8" s="5" t="s">
        <v>8</v>
      </c>
      <c r="C8" s="15">
        <f>1587052/0.7</f>
        <v>2267217.142857143</v>
      </c>
      <c r="D8" s="4"/>
      <c r="E8" s="15">
        <f>1587052/0.7</f>
        <v>2267217.142857143</v>
      </c>
      <c r="F8" s="4"/>
    </row>
    <row r="9" spans="1:6" ht="32.25" thickBot="1">
      <c r="A9" s="2"/>
      <c r="B9" s="4" t="s">
        <v>9</v>
      </c>
      <c r="C9" s="15"/>
      <c r="D9" s="4"/>
      <c r="E9" s="15"/>
      <c r="F9" s="4"/>
    </row>
    <row r="10" spans="1:6" ht="16.5" thickBot="1">
      <c r="A10" s="2"/>
      <c r="B10" s="4" t="s">
        <v>10</v>
      </c>
      <c r="C10" s="15"/>
      <c r="D10" s="4"/>
      <c r="E10" s="15"/>
      <c r="F10" s="4"/>
    </row>
    <row r="11" spans="1:6" ht="16.5" thickBot="1">
      <c r="A11" s="2"/>
      <c r="B11" s="4" t="s">
        <v>11</v>
      </c>
      <c r="C11" s="15"/>
      <c r="D11" s="4"/>
      <c r="E11" s="15"/>
      <c r="F11" s="4"/>
    </row>
    <row r="12" spans="1:6" ht="16.5" thickBot="1">
      <c r="A12" s="2"/>
      <c r="B12" s="4" t="s">
        <v>12</v>
      </c>
      <c r="C12" s="15">
        <f>C8</f>
        <v>2267217.142857143</v>
      </c>
      <c r="D12" s="4"/>
      <c r="E12" s="15">
        <f>E8</f>
        <v>2267217.142857143</v>
      </c>
      <c r="F12" s="4"/>
    </row>
    <row r="13" spans="1:6" ht="16.5" thickBot="1">
      <c r="A13" s="2"/>
      <c r="B13" s="4" t="s">
        <v>13</v>
      </c>
      <c r="C13" s="15">
        <f>C$6+C$8</f>
        <v>2361013.672857143</v>
      </c>
      <c r="D13" s="9">
        <v>1</v>
      </c>
      <c r="E13" s="15">
        <f>E$6+E$8</f>
        <v>2461637.142857143</v>
      </c>
      <c r="F13" s="9">
        <v>1</v>
      </c>
    </row>
    <row r="14" spans="1:6" ht="16.5" thickBot="1">
      <c r="A14" s="2"/>
      <c r="B14" s="4"/>
      <c r="C14" s="15"/>
      <c r="D14" s="4"/>
      <c r="E14" s="15"/>
      <c r="F14" s="4"/>
    </row>
    <row r="15" spans="1:6" ht="16.5" thickBot="1">
      <c r="A15" s="2"/>
      <c r="B15" s="4" t="s">
        <v>14</v>
      </c>
      <c r="C15" s="15"/>
      <c r="D15" s="4"/>
      <c r="E15" s="15"/>
      <c r="F15" s="4"/>
    </row>
    <row r="16" spans="1:6" ht="16.5" thickBot="1">
      <c r="A16" s="2" t="s">
        <v>15</v>
      </c>
      <c r="B16" s="4" t="s">
        <v>16</v>
      </c>
      <c r="C16" s="15">
        <f>C19+C20+C24+C26+C32</f>
        <v>998387.8571428572</v>
      </c>
      <c r="D16" s="9">
        <f>C16/C$13</f>
        <v>0.42286407258907316</v>
      </c>
      <c r="E16" s="15">
        <f>E19+E20+E24+E26+E32</f>
        <v>1253748.7142857143</v>
      </c>
      <c r="F16" s="9">
        <f>E16/E$13</f>
        <v>0.5093149971041339</v>
      </c>
    </row>
    <row r="17" spans="1:6" ht="16.5" thickBot="1">
      <c r="A17" s="2" t="s">
        <v>17</v>
      </c>
      <c r="B17" s="4" t="s">
        <v>18</v>
      </c>
      <c r="C17" s="15">
        <f>C19+C20+C24</f>
        <v>473960.85714285716</v>
      </c>
      <c r="D17" s="9">
        <f>C17/C$13</f>
        <v>0.20074464734856914</v>
      </c>
      <c r="E17" s="15">
        <f>E19+E20+E24</f>
        <v>597321.7142857143</v>
      </c>
      <c r="F17" s="9">
        <f>E17/E$13</f>
        <v>0.24265221867444775</v>
      </c>
    </row>
    <row r="18" spans="1:6" ht="16.5" thickBot="1">
      <c r="A18" s="2" t="s">
        <v>19</v>
      </c>
      <c r="B18" s="4" t="s">
        <v>20</v>
      </c>
      <c r="C18" s="15"/>
      <c r="D18" s="9"/>
      <c r="E18" s="15"/>
      <c r="F18" s="9"/>
    </row>
    <row r="19" spans="1:6" ht="16.5" thickBot="1">
      <c r="A19" s="2" t="s">
        <v>21</v>
      </c>
      <c r="B19" s="4" t="s">
        <v>22</v>
      </c>
      <c r="C19" s="15">
        <f>C12*0.05</f>
        <v>113360.85714285716</v>
      </c>
      <c r="D19" s="9">
        <f>C19/C$13</f>
        <v>0.04801363856807967</v>
      </c>
      <c r="E19" s="15">
        <f>E12*0.05</f>
        <v>113360.85714285716</v>
      </c>
      <c r="F19" s="9">
        <f>E19/E$13</f>
        <v>0.046051002062506605</v>
      </c>
    </row>
    <row r="20" spans="1:6" ht="16.5" thickBot="1">
      <c r="A20" s="2" t="s">
        <v>23</v>
      </c>
      <c r="B20" s="4" t="s">
        <v>83</v>
      </c>
      <c r="C20" s="15"/>
      <c r="D20" s="9"/>
      <c r="E20" s="15">
        <f>E8*0.05</f>
        <v>113360.85714285716</v>
      </c>
      <c r="F20" s="9">
        <f>E20/E$13</f>
        <v>0.046051002062506605</v>
      </c>
    </row>
    <row r="21" spans="1:6" ht="16.5" thickBot="1">
      <c r="A21" s="14" t="s">
        <v>24</v>
      </c>
      <c r="B21" s="4" t="s">
        <v>82</v>
      </c>
      <c r="C21" s="15"/>
      <c r="D21" s="9"/>
      <c r="E21" s="15"/>
      <c r="F21" s="9"/>
    </row>
    <row r="22" spans="1:6" ht="38.25" customHeight="1" thickBot="1">
      <c r="A22" s="14" t="s">
        <v>26</v>
      </c>
      <c r="B22" s="6" t="s">
        <v>25</v>
      </c>
      <c r="C22" s="15"/>
      <c r="D22" s="9"/>
      <c r="E22" s="15"/>
      <c r="F22" s="9"/>
    </row>
    <row r="23" spans="1:6" ht="33.75" customHeight="1" thickBot="1">
      <c r="A23" s="2" t="s">
        <v>28</v>
      </c>
      <c r="B23" s="4" t="s">
        <v>27</v>
      </c>
      <c r="C23" s="15"/>
      <c r="D23" s="9"/>
      <c r="E23" s="15"/>
      <c r="F23" s="9"/>
    </row>
    <row r="24" spans="1:6" ht="30.75" customHeight="1" thickBot="1">
      <c r="A24" s="2" t="s">
        <v>84</v>
      </c>
      <c r="B24" s="5" t="s">
        <v>29</v>
      </c>
      <c r="C24" s="15">
        <v>360600</v>
      </c>
      <c r="D24" s="9">
        <f>C24/C$13</f>
        <v>0.15273100878048948</v>
      </c>
      <c r="E24" s="15">
        <v>370600</v>
      </c>
      <c r="F24" s="9">
        <f>E24/E$13</f>
        <v>0.15055021454943457</v>
      </c>
    </row>
    <row r="25" spans="1:6" ht="16.5" thickBot="1">
      <c r="A25" s="2"/>
      <c r="B25" s="4"/>
      <c r="C25" s="15"/>
      <c r="D25" s="9"/>
      <c r="E25" s="15"/>
      <c r="F25" s="9"/>
    </row>
    <row r="26" spans="1:6" ht="33.75" customHeight="1" thickBot="1">
      <c r="A26" s="2" t="s">
        <v>30</v>
      </c>
      <c r="B26" s="4" t="s">
        <v>31</v>
      </c>
      <c r="C26" s="15">
        <f>C27+C28</f>
        <v>84927</v>
      </c>
      <c r="D26" s="9">
        <f>C26/C$13</f>
        <v>0.03597056678508217</v>
      </c>
      <c r="E26" s="15">
        <f>E27+E28+E29+E30</f>
        <v>176927</v>
      </c>
      <c r="F26" s="9">
        <f>E26/E$13</f>
        <v>0.07187371238420888</v>
      </c>
    </row>
    <row r="27" spans="1:6" ht="30.75" customHeight="1" thickBot="1">
      <c r="A27" s="2" t="s">
        <v>32</v>
      </c>
      <c r="B27" s="4" t="s">
        <v>33</v>
      </c>
      <c r="C27" s="15">
        <v>8000</v>
      </c>
      <c r="D27" s="9">
        <f>C27/C$13</f>
        <v>0.00338837512546843</v>
      </c>
      <c r="E27" s="15">
        <v>30000</v>
      </c>
      <c r="F27" s="9">
        <f>E27/E$13</f>
        <v>0.012187011431416721</v>
      </c>
    </row>
    <row r="28" spans="1:6" ht="16.5" thickBot="1">
      <c r="A28" s="2" t="s">
        <v>34</v>
      </c>
      <c r="B28" s="4" t="s">
        <v>35</v>
      </c>
      <c r="C28" s="15">
        <v>76927</v>
      </c>
      <c r="D28" s="9">
        <f>C28/C$13</f>
        <v>0.032582191659613735</v>
      </c>
      <c r="E28" s="15">
        <v>96927</v>
      </c>
      <c r="F28" s="9">
        <f>E28/E$13</f>
        <v>0.039375015233764285</v>
      </c>
    </row>
    <row r="29" spans="1:6" ht="35.25" customHeight="1" thickBot="1">
      <c r="A29" s="2" t="s">
        <v>36</v>
      </c>
      <c r="B29" s="4" t="s">
        <v>37</v>
      </c>
      <c r="C29" s="15"/>
      <c r="D29" s="9"/>
      <c r="E29" s="15">
        <v>15000</v>
      </c>
      <c r="F29" s="9">
        <f>E29/E$13</f>
        <v>0.0060935057157083606</v>
      </c>
    </row>
    <row r="30" spans="1:6" ht="26.25" customHeight="1" thickBot="1">
      <c r="A30" s="2" t="s">
        <v>38</v>
      </c>
      <c r="B30" s="4" t="s">
        <v>39</v>
      </c>
      <c r="C30" s="15"/>
      <c r="D30" s="9"/>
      <c r="E30" s="15">
        <v>35000</v>
      </c>
      <c r="F30" s="9"/>
    </row>
    <row r="31" spans="1:6" ht="16.5" thickBot="1">
      <c r="A31" s="2"/>
      <c r="B31" s="4"/>
      <c r="C31" s="15"/>
      <c r="D31" s="9"/>
      <c r="E31" s="15"/>
      <c r="F31" s="9"/>
    </row>
    <row r="32" spans="1:6" ht="39" customHeight="1" thickBot="1">
      <c r="A32" s="2" t="s">
        <v>40</v>
      </c>
      <c r="B32" s="4" t="s">
        <v>41</v>
      </c>
      <c r="C32" s="15">
        <f>C33+C34</f>
        <v>439500</v>
      </c>
      <c r="D32" s="9">
        <f>C32/C$13</f>
        <v>0.18614885845542187</v>
      </c>
      <c r="E32" s="15">
        <f>E33+E34</f>
        <v>479500</v>
      </c>
      <c r="F32" s="9">
        <f>E32/E$13</f>
        <v>0.19478906604547724</v>
      </c>
    </row>
    <row r="33" spans="1:6" ht="39" customHeight="1" thickBot="1">
      <c r="A33" s="2" t="s">
        <v>42</v>
      </c>
      <c r="B33" s="4" t="s">
        <v>43</v>
      </c>
      <c r="C33" s="15"/>
      <c r="D33" s="9">
        <f>C33/C$13</f>
        <v>0</v>
      </c>
      <c r="E33" s="15">
        <v>40000</v>
      </c>
      <c r="F33" s="9">
        <f>E33/E$13</f>
        <v>0.016249348575222294</v>
      </c>
    </row>
    <row r="34" spans="1:6" ht="50.25" customHeight="1" thickBot="1">
      <c r="A34" s="2" t="s">
        <v>44</v>
      </c>
      <c r="B34" s="5" t="s">
        <v>45</v>
      </c>
      <c r="C34" s="15">
        <v>439500</v>
      </c>
      <c r="D34" s="9">
        <f>C34/C$13</f>
        <v>0.18614885845542187</v>
      </c>
      <c r="E34" s="15">
        <v>439500</v>
      </c>
      <c r="F34" s="9">
        <f>E34/E$13</f>
        <v>0.17853971747025496</v>
      </c>
    </row>
    <row r="35" spans="1:6" ht="27" customHeight="1" thickBot="1">
      <c r="A35" s="2" t="s">
        <v>46</v>
      </c>
      <c r="B35" s="4" t="s">
        <v>47</v>
      </c>
      <c r="C35" s="15"/>
      <c r="D35" s="9"/>
      <c r="E35" s="15"/>
      <c r="F35" s="9"/>
    </row>
    <row r="36" spans="1:6" ht="16.5" thickBot="1">
      <c r="A36" s="2"/>
      <c r="B36" s="4"/>
      <c r="C36" s="15"/>
      <c r="D36" s="9"/>
      <c r="E36" s="15"/>
      <c r="F36" s="9"/>
    </row>
    <row r="37" spans="1:6" ht="33" customHeight="1" thickBot="1">
      <c r="A37" s="2" t="s">
        <v>48</v>
      </c>
      <c r="B37" s="4" t="s">
        <v>49</v>
      </c>
      <c r="C37" s="15">
        <f>C38+C42+C44</f>
        <v>573697</v>
      </c>
      <c r="D37" s="9">
        <f>C37/C$13</f>
        <v>0.24298758054448272</v>
      </c>
      <c r="E37" s="15">
        <f>E38+E42+E44</f>
        <v>607384</v>
      </c>
      <c r="F37" s="9">
        <f>E37/E$13</f>
        <v>0.24673985837532045</v>
      </c>
    </row>
    <row r="38" spans="1:6" ht="31.5" customHeight="1" thickBot="1">
      <c r="A38" s="18" t="s">
        <v>17</v>
      </c>
      <c r="B38" s="4" t="s">
        <v>50</v>
      </c>
      <c r="C38" s="15">
        <v>559846</v>
      </c>
      <c r="D38" s="9">
        <f>C38/C$13</f>
        <v>0.2371210325616248</v>
      </c>
      <c r="E38" s="15">
        <v>590053</v>
      </c>
      <c r="F38" s="9">
        <f>E38/E$13</f>
        <v>0.239699421871391</v>
      </c>
    </row>
    <row r="39" spans="1:6" ht="24.75" customHeight="1" thickBot="1">
      <c r="A39" s="19"/>
      <c r="B39" s="4" t="s">
        <v>51</v>
      </c>
      <c r="C39" s="15">
        <v>559846</v>
      </c>
      <c r="D39" s="9">
        <f>C39/C$13</f>
        <v>0.2371210325616248</v>
      </c>
      <c r="E39" s="15">
        <v>590053</v>
      </c>
      <c r="F39" s="9">
        <f>E39/E$13</f>
        <v>0.239699421871391</v>
      </c>
    </row>
    <row r="40" spans="1:6" ht="32.25" customHeight="1" thickBot="1">
      <c r="A40" s="20"/>
      <c r="B40" s="4" t="s">
        <v>52</v>
      </c>
      <c r="C40" s="15"/>
      <c r="D40" s="9"/>
      <c r="E40" s="15"/>
      <c r="F40" s="9"/>
    </row>
    <row r="41" spans="1:6" ht="16.5" thickBot="1">
      <c r="A41" s="2"/>
      <c r="B41" s="4"/>
      <c r="C41" s="15"/>
      <c r="D41" s="9"/>
      <c r="E41" s="15"/>
      <c r="F41" s="9"/>
    </row>
    <row r="42" spans="1:6" ht="35.25" customHeight="1" thickBot="1">
      <c r="A42" s="2" t="s">
        <v>30</v>
      </c>
      <c r="B42" s="4" t="s">
        <v>53</v>
      </c>
      <c r="C42" s="15">
        <v>8520</v>
      </c>
      <c r="D42" s="9">
        <f>C42/C$13</f>
        <v>0.003608619508623878</v>
      </c>
      <c r="E42" s="15">
        <v>12000</v>
      </c>
      <c r="F42" s="9">
        <f>E42/E$13</f>
        <v>0.0048748045725666884</v>
      </c>
    </row>
    <row r="43" spans="1:6" ht="45" customHeight="1" thickBot="1">
      <c r="A43" s="2" t="s">
        <v>40</v>
      </c>
      <c r="B43" s="5" t="s">
        <v>54</v>
      </c>
      <c r="C43" s="15"/>
      <c r="D43" s="9"/>
      <c r="E43" s="15"/>
      <c r="F43" s="9"/>
    </row>
    <row r="44" spans="1:6" ht="16.5" thickBot="1">
      <c r="A44" s="18" t="s">
        <v>55</v>
      </c>
      <c r="B44" s="4" t="s">
        <v>56</v>
      </c>
      <c r="C44" s="21">
        <v>5331</v>
      </c>
      <c r="D44" s="23">
        <f>C44/C13</f>
        <v>0.002257928474234025</v>
      </c>
      <c r="E44" s="21">
        <v>5331</v>
      </c>
      <c r="F44" s="23">
        <f>E44/E13</f>
        <v>0.002165631931362751</v>
      </c>
    </row>
    <row r="45" spans="1:6" ht="15.75" customHeight="1" thickBot="1">
      <c r="A45" s="20"/>
      <c r="B45" s="5"/>
      <c r="C45" s="22"/>
      <c r="D45" s="24"/>
      <c r="E45" s="22"/>
      <c r="F45" s="24"/>
    </row>
    <row r="46" spans="1:6" ht="30" customHeight="1" thickBot="1">
      <c r="A46" s="2" t="s">
        <v>57</v>
      </c>
      <c r="B46" s="4" t="s">
        <v>58</v>
      </c>
      <c r="C46" s="15"/>
      <c r="D46" s="9"/>
      <c r="E46" s="15"/>
      <c r="F46" s="9"/>
    </row>
    <row r="47" spans="1:6" ht="16.5" thickBot="1">
      <c r="A47" s="2"/>
      <c r="B47" s="4"/>
      <c r="C47" s="15"/>
      <c r="D47" s="9"/>
      <c r="E47" s="15"/>
      <c r="F47" s="9"/>
    </row>
    <row r="48" spans="1:6" ht="32.25" customHeight="1" thickBot="1">
      <c r="A48" s="2" t="s">
        <v>59</v>
      </c>
      <c r="B48" s="5" t="s">
        <v>60</v>
      </c>
      <c r="C48" s="15">
        <f>C8*0.25</f>
        <v>566804.2857142858</v>
      </c>
      <c r="D48" s="9">
        <f>C48/C$13</f>
        <v>0.24006819284039835</v>
      </c>
      <c r="E48" s="15">
        <f>E8*0.25</f>
        <v>566804.2857142858</v>
      </c>
      <c r="F48" s="9">
        <f>E48/E$13</f>
        <v>0.230255010312533</v>
      </c>
    </row>
    <row r="49" spans="1:6" ht="16.5" thickBot="1">
      <c r="A49" s="2" t="s">
        <v>61</v>
      </c>
      <c r="B49" s="4" t="s">
        <v>11</v>
      </c>
      <c r="C49" s="15">
        <v>27704</v>
      </c>
      <c r="D49" s="9">
        <f>C49/C$13</f>
        <v>0.011733943059497173</v>
      </c>
      <c r="E49" s="15">
        <v>33700</v>
      </c>
      <c r="F49" s="9">
        <f>E49/E$13</f>
        <v>0.013690076174624784</v>
      </c>
    </row>
    <row r="50" spans="1:6" ht="16.5" thickBot="1">
      <c r="A50" s="2"/>
      <c r="B50" s="4" t="s">
        <v>62</v>
      </c>
      <c r="C50" s="15">
        <v>194420</v>
      </c>
      <c r="D50" s="9">
        <f>C50/C$13</f>
        <v>0.08234598648669651</v>
      </c>
      <c r="E50" s="15">
        <v>0</v>
      </c>
      <c r="F50" s="9">
        <f>E50/E$13</f>
        <v>0</v>
      </c>
    </row>
    <row r="51" spans="1:6" ht="20.25" customHeight="1" thickBot="1">
      <c r="A51" s="2"/>
      <c r="B51" s="4" t="s">
        <v>63</v>
      </c>
      <c r="C51" s="15">
        <f>SUM(C16,C37,C48,C49,C50)</f>
        <v>2361013.142857143</v>
      </c>
      <c r="D51" s="9">
        <f>C51/C$13</f>
        <v>0.9999997755201481</v>
      </c>
      <c r="E51" s="15">
        <f>SUM(E16,E37,E48,E49,E50)</f>
        <v>2461637</v>
      </c>
      <c r="F51" s="9">
        <f>E51/E$13</f>
        <v>0.9999999419666121</v>
      </c>
    </row>
    <row r="52" spans="1:6" ht="16.5" thickBot="1">
      <c r="A52" s="2"/>
      <c r="B52" s="4" t="s">
        <v>13</v>
      </c>
      <c r="C52" s="15">
        <f>C51</f>
        <v>2361013.142857143</v>
      </c>
      <c r="D52" s="9">
        <f>D51</f>
        <v>0.9999997755201481</v>
      </c>
      <c r="E52" s="15">
        <f>E51</f>
        <v>2461637</v>
      </c>
      <c r="F52" s="9">
        <f>F51</f>
        <v>0.9999999419666121</v>
      </c>
    </row>
    <row r="54" ht="15.75">
      <c r="A54" s="3"/>
    </row>
    <row r="55" ht="15.75">
      <c r="A55" s="3" t="s">
        <v>64</v>
      </c>
    </row>
    <row r="56" ht="15.75">
      <c r="A56" s="3" t="s">
        <v>65</v>
      </c>
    </row>
    <row r="57" ht="16.5" thickBot="1">
      <c r="A57" s="3"/>
    </row>
    <row r="58" spans="1:6" ht="15.75">
      <c r="A58" s="1" t="s">
        <v>0</v>
      </c>
      <c r="B58" s="18"/>
      <c r="C58" s="18" t="s">
        <v>73</v>
      </c>
      <c r="D58" s="18" t="s">
        <v>85</v>
      </c>
      <c r="E58" s="18" t="s">
        <v>86</v>
      </c>
      <c r="F58" s="18" t="s">
        <v>74</v>
      </c>
    </row>
    <row r="59" spans="1:6" ht="15.75" customHeight="1" thickBot="1">
      <c r="A59" s="2" t="s">
        <v>66</v>
      </c>
      <c r="B59" s="20"/>
      <c r="C59" s="20"/>
      <c r="D59" s="20"/>
      <c r="E59" s="20"/>
      <c r="F59" s="20"/>
    </row>
    <row r="60" spans="1:6" ht="16.5" thickBot="1">
      <c r="A60" s="2"/>
      <c r="B60" s="4"/>
      <c r="C60" s="4"/>
      <c r="D60" s="4"/>
      <c r="E60" s="4"/>
      <c r="F60" s="4"/>
    </row>
    <row r="61" spans="1:6" ht="23.25" customHeight="1" thickBot="1">
      <c r="A61" s="2">
        <v>1</v>
      </c>
      <c r="B61" s="4" t="s">
        <v>67</v>
      </c>
      <c r="C61" s="4">
        <v>2134</v>
      </c>
      <c r="D61" s="4">
        <v>2134</v>
      </c>
      <c r="E61" s="4">
        <v>2117</v>
      </c>
      <c r="F61" s="4">
        <v>2117</v>
      </c>
    </row>
    <row r="62" spans="1:6" ht="21" customHeight="1" thickBot="1">
      <c r="A62" s="2">
        <v>2</v>
      </c>
      <c r="B62" s="4" t="s">
        <v>68</v>
      </c>
      <c r="C62" s="4">
        <v>1341</v>
      </c>
      <c r="D62" s="4">
        <v>1341</v>
      </c>
      <c r="E62" s="4">
        <v>1286</v>
      </c>
      <c r="F62" s="4">
        <v>1286</v>
      </c>
    </row>
    <row r="63" spans="1:6" ht="20.25" customHeight="1" thickBot="1">
      <c r="A63" s="2">
        <v>3</v>
      </c>
      <c r="B63" s="4" t="s">
        <v>69</v>
      </c>
      <c r="C63" s="9">
        <f>C62/C61</f>
        <v>0.6283973758200563</v>
      </c>
      <c r="D63" s="9">
        <f>C63</f>
        <v>0.6283973758200563</v>
      </c>
      <c r="E63" s="9">
        <f>E62/E61</f>
        <v>0.6074633915918753</v>
      </c>
      <c r="F63" s="9">
        <f>F62/F61</f>
        <v>0.6074633915918753</v>
      </c>
    </row>
    <row r="64" spans="1:6" ht="23.25" customHeight="1" thickBot="1">
      <c r="A64" s="2">
        <v>4</v>
      </c>
      <c r="B64" s="4" t="s">
        <v>70</v>
      </c>
      <c r="C64" s="4">
        <v>430068200</v>
      </c>
      <c r="D64" s="4">
        <v>519938700</v>
      </c>
      <c r="E64" s="4">
        <v>634899454</v>
      </c>
      <c r="F64" s="4">
        <v>634899454</v>
      </c>
    </row>
    <row r="65" spans="1:6" ht="32.25" customHeight="1" thickBot="1">
      <c r="A65" s="2">
        <v>5</v>
      </c>
      <c r="B65" s="4" t="s">
        <v>71</v>
      </c>
      <c r="C65" s="15">
        <v>1887880</v>
      </c>
      <c r="D65" s="4">
        <v>1887880</v>
      </c>
      <c r="E65" s="15">
        <f>C8</f>
        <v>2267217.142857143</v>
      </c>
      <c r="F65" s="15">
        <f>E8</f>
        <v>2267217.142857143</v>
      </c>
    </row>
    <row r="66" spans="1:6" ht="47.25" customHeight="1" thickBot="1">
      <c r="A66" s="2">
        <v>6</v>
      </c>
      <c r="B66" s="4" t="s">
        <v>72</v>
      </c>
      <c r="C66" s="9">
        <f>C65/C64</f>
        <v>0.004389722374265291</v>
      </c>
      <c r="D66" s="9">
        <f>D65/D64</f>
        <v>0.003630966496627391</v>
      </c>
      <c r="E66" s="9">
        <f>E65/E64</f>
        <v>0.0035709861279186786</v>
      </c>
      <c r="F66" s="9">
        <v>0.0036</v>
      </c>
    </row>
    <row r="68" spans="2:5" ht="15.75">
      <c r="B68" s="10" t="s">
        <v>75</v>
      </c>
      <c r="C68" s="11"/>
      <c r="D68" s="12"/>
      <c r="E68" s="11" t="s">
        <v>76</v>
      </c>
    </row>
    <row r="70" spans="2:5" ht="15.75">
      <c r="B70" s="10" t="s">
        <v>77</v>
      </c>
      <c r="C70" s="11"/>
      <c r="E70" s="11" t="s">
        <v>78</v>
      </c>
    </row>
  </sheetData>
  <mergeCells count="16">
    <mergeCell ref="F58:F59"/>
    <mergeCell ref="E3:F3"/>
    <mergeCell ref="E2:F2"/>
    <mergeCell ref="B58:B59"/>
    <mergeCell ref="C58:C59"/>
    <mergeCell ref="D58:D59"/>
    <mergeCell ref="E58:E59"/>
    <mergeCell ref="F44:F45"/>
    <mergeCell ref="B4:B5"/>
    <mergeCell ref="C4:D4"/>
    <mergeCell ref="E4:F4"/>
    <mergeCell ref="A38:A40"/>
    <mergeCell ref="A44:A45"/>
    <mergeCell ref="C44:C45"/>
    <mergeCell ref="D44:D45"/>
    <mergeCell ref="E44:E4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2014-02-05T07:50:50Z</cp:lastPrinted>
  <dcterms:created xsi:type="dcterms:W3CDTF">2013-01-22T08:34:38Z</dcterms:created>
  <dcterms:modified xsi:type="dcterms:W3CDTF">2014-02-05T07:52:23Z</dcterms:modified>
  <cp:category/>
  <cp:version/>
  <cp:contentType/>
  <cp:contentStatus/>
</cp:coreProperties>
</file>